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 Jonge\Documents\Bert werk\Veevoeding\klas 3\"/>
    </mc:Choice>
  </mc:AlternateContent>
  <bookViews>
    <workbookView xWindow="0" yWindow="0" windowWidth="20490" windowHeight="7755"/>
  </bookViews>
  <sheets>
    <sheet name="Invulblad" sheetId="2" r:id="rId1"/>
    <sheet name="Kengetallen" sheetId="3" r:id="rId2"/>
  </sheets>
  <definedNames>
    <definedName name="_xlnm.Print_Area" localSheetId="0">Invulblad!$A$1:$L$37</definedName>
    <definedName name="_xlnm.Print_Area" localSheetId="1">Kengetallen!$A$1:$D$32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H5" i="2" l="1"/>
  <c r="H6" i="2" s="1"/>
  <c r="M32" i="2" l="1"/>
  <c r="M33" i="2"/>
  <c r="M34" i="2"/>
  <c r="M23" i="2"/>
  <c r="M24" i="2"/>
  <c r="M25" i="2"/>
  <c r="M26" i="2"/>
  <c r="M27" i="2"/>
  <c r="M28" i="2"/>
  <c r="M16" i="2"/>
  <c r="M17" i="2"/>
  <c r="E9" i="2"/>
  <c r="I16" i="2" l="1"/>
  <c r="K16" i="2" s="1"/>
  <c r="E16" i="2"/>
  <c r="E13" i="2"/>
  <c r="I13" i="2" s="1"/>
  <c r="E31" i="2"/>
  <c r="E23" i="2"/>
  <c r="I23" i="2" s="1"/>
  <c r="K23" i="2" s="1"/>
  <c r="E24" i="2"/>
  <c r="I24" i="2" s="1"/>
  <c r="K24" i="2" s="1"/>
  <c r="E34" i="2"/>
  <c r="I34" i="2" s="1"/>
  <c r="E33" i="2"/>
  <c r="I33" i="2" s="1"/>
  <c r="E32" i="2"/>
  <c r="I32" i="2" s="1"/>
  <c r="E30" i="2"/>
  <c r="E28" i="2"/>
  <c r="I28" i="2" s="1"/>
  <c r="E27" i="2"/>
  <c r="I27" i="2" s="1"/>
  <c r="E26" i="2"/>
  <c r="I26" i="2" s="1"/>
  <c r="E25" i="2"/>
  <c r="I25" i="2" s="1"/>
  <c r="E22" i="2"/>
  <c r="E21" i="2"/>
  <c r="M21" i="2" s="1"/>
  <c r="E18" i="2"/>
  <c r="E17" i="2"/>
  <c r="I17" i="2" s="1"/>
  <c r="E15" i="2"/>
  <c r="E12" i="2"/>
  <c r="I12" i="2" s="1"/>
  <c r="E11" i="2"/>
  <c r="I11" i="2" s="1"/>
  <c r="E10" i="2"/>
  <c r="D7" i="2"/>
  <c r="C7" i="2"/>
  <c r="B7" i="2"/>
  <c r="B5" i="2"/>
  <c r="I31" i="2" l="1"/>
  <c r="J31" i="2" s="1"/>
  <c r="M31" i="2"/>
  <c r="I30" i="2"/>
  <c r="K30" i="2" s="1"/>
  <c r="M30" i="2"/>
  <c r="I22" i="2"/>
  <c r="M22" i="2"/>
  <c r="I15" i="2"/>
  <c r="K15" i="2" s="1"/>
  <c r="M15" i="2"/>
  <c r="B6" i="2"/>
  <c r="C34" i="3"/>
  <c r="I10" i="2"/>
  <c r="K10" i="2" s="1"/>
  <c r="E19" i="2"/>
  <c r="O9" i="2"/>
  <c r="J16" i="2"/>
  <c r="K13" i="2"/>
  <c r="J13" i="2"/>
  <c r="K31" i="2"/>
  <c r="E35" i="2"/>
  <c r="J24" i="2"/>
  <c r="J27" i="2"/>
  <c r="K27" i="2"/>
  <c r="K28" i="2"/>
  <c r="J28" i="2"/>
  <c r="J32" i="2"/>
  <c r="K32" i="2"/>
  <c r="K22" i="2"/>
  <c r="J22" i="2"/>
  <c r="J25" i="2"/>
  <c r="K25" i="2"/>
  <c r="J30" i="2"/>
  <c r="J33" i="2"/>
  <c r="K33" i="2"/>
  <c r="K11" i="2"/>
  <c r="J11" i="2"/>
  <c r="K12" i="2"/>
  <c r="J12" i="2"/>
  <c r="K17" i="2"/>
  <c r="J17" i="2"/>
  <c r="K26" i="2"/>
  <c r="J26" i="2"/>
  <c r="J34" i="2"/>
  <c r="K34" i="2"/>
  <c r="I21" i="2"/>
  <c r="J23" i="2"/>
  <c r="M36" i="2" l="1"/>
  <c r="C35" i="3" s="1"/>
  <c r="C36" i="3" s="1"/>
  <c r="C32" i="3" s="1"/>
  <c r="J15" i="2"/>
  <c r="J10" i="2"/>
  <c r="C30" i="3"/>
  <c r="C31" i="3" s="1"/>
  <c r="C8" i="3"/>
  <c r="K21" i="2"/>
  <c r="K35" i="2" s="1"/>
  <c r="I35" i="2"/>
  <c r="C16" i="3" s="1"/>
  <c r="J21" i="2"/>
  <c r="J35" i="2" s="1"/>
  <c r="C12" i="3" s="1"/>
  <c r="C10" i="3" l="1"/>
  <c r="E37" i="2"/>
  <c r="I9" i="2"/>
  <c r="O11" i="2" l="1"/>
  <c r="J9" i="2"/>
  <c r="K9" i="2"/>
  <c r="O15" i="2" l="1"/>
  <c r="O14" i="2"/>
  <c r="I18" i="2"/>
  <c r="I19" i="2" l="1"/>
  <c r="O10" i="2"/>
  <c r="O16" i="2" s="1"/>
  <c r="K18" i="2"/>
  <c r="J18" i="2"/>
  <c r="C15" i="3" l="1"/>
  <c r="C27" i="3"/>
  <c r="J19" i="2"/>
  <c r="C23" i="3" s="1"/>
  <c r="O12" i="2"/>
  <c r="K19" i="2"/>
  <c r="O13" i="2"/>
  <c r="I37" i="2"/>
  <c r="C18" i="3" s="1"/>
  <c r="J37" i="2" l="1"/>
  <c r="C5" i="3" s="1"/>
  <c r="C11" i="3"/>
  <c r="C14" i="3"/>
  <c r="C28" i="3"/>
  <c r="C19" i="3"/>
  <c r="K37" i="2"/>
  <c r="C22" i="3" s="1"/>
  <c r="C24" i="3"/>
  <c r="F37" i="2"/>
  <c r="C3" i="3"/>
  <c r="C4" i="3"/>
  <c r="G37" i="2"/>
  <c r="C21" i="3" l="1"/>
  <c r="C7" i="3"/>
  <c r="C9" i="3" s="1"/>
  <c r="H37" i="2"/>
  <c r="C26" i="3"/>
</calcChain>
</file>

<file path=xl/sharedStrings.xml><?xml version="1.0" encoding="utf-8"?>
<sst xmlns="http://schemas.openxmlformats.org/spreadsheetml/2006/main" count="81" uniqueCount="70">
  <si>
    <t>Werkblad voer efficiëntie</t>
  </si>
  <si>
    <t xml:space="preserve">Bedrijf: </t>
  </si>
  <si>
    <t>Geleverde melk</t>
  </si>
  <si>
    <t>Datum's voeren</t>
  </si>
  <si>
    <t>vet%</t>
  </si>
  <si>
    <t>Melk naar kalveren</t>
  </si>
  <si>
    <t>eiwit%</t>
  </si>
  <si>
    <t>Overige niet geleverde melk</t>
  </si>
  <si>
    <t>Melk totaal</t>
  </si>
  <si>
    <t>Meetmelk</t>
  </si>
  <si>
    <t>Aantal melkkoeien</t>
  </si>
  <si>
    <t>gem. lactatiedagen</t>
  </si>
  <si>
    <t>Datum</t>
  </si>
  <si>
    <t>kg voer</t>
  </si>
  <si>
    <t>Totaal</t>
  </si>
  <si>
    <t>ds%</t>
  </si>
  <si>
    <t>VEM/kg ds</t>
  </si>
  <si>
    <t>RE/kg ds</t>
  </si>
  <si>
    <t>kg ds</t>
  </si>
  <si>
    <t>KVEM</t>
  </si>
  <si>
    <t>kg RE</t>
  </si>
  <si>
    <t>Restvoer</t>
  </si>
  <si>
    <t>Krachtvoer aan voerhek</t>
  </si>
  <si>
    <t>Krachtvoer in melkput/box</t>
  </si>
  <si>
    <t>Totaal krachtvoer</t>
  </si>
  <si>
    <t>Kg voer</t>
  </si>
  <si>
    <t>Totaal gevoerd</t>
  </si>
  <si>
    <t>Aandeel krachtvoer</t>
  </si>
  <si>
    <t>Gemiddelde RE/kg DS in ruwvoer</t>
  </si>
  <si>
    <t>Aandeel ruwvoer</t>
  </si>
  <si>
    <t>Gemiddelde VEM/kg DS in ruwvoer</t>
  </si>
  <si>
    <t>Totaal kg DS-opname/koe/dag</t>
  </si>
  <si>
    <t>Aantal kg melk uit 1 KVEM</t>
  </si>
  <si>
    <t>Werkelijke kg melk/koe/dag</t>
  </si>
  <si>
    <t>Kg DS ruwvoer/koe/dag</t>
  </si>
  <si>
    <t>Kg DS krachtvoer/koe/dag</t>
  </si>
  <si>
    <t>Kg DS krachtvoer per 100 kg melk</t>
  </si>
  <si>
    <t>Gemiddelde VEM/kg DS in rantsoen</t>
  </si>
  <si>
    <t>Gemiddelde RE/kg DS in rantsoen</t>
  </si>
  <si>
    <t>Berekende kg melk/koe/dag (VEM basis)</t>
  </si>
  <si>
    <t>Aangekocht ruwvoer</t>
  </si>
  <si>
    <t>Eigen ruwvoer aan voerhek</t>
  </si>
  <si>
    <t>VE kg melk per kg DS (incl. restvoer)</t>
  </si>
  <si>
    <t>Ruwvoer</t>
  </si>
  <si>
    <t>gem%</t>
  </si>
  <si>
    <t>RE</t>
  </si>
  <si>
    <t>VEM per kgds</t>
  </si>
  <si>
    <t>RE per kgds</t>
  </si>
  <si>
    <t>%voerresten</t>
  </si>
  <si>
    <t>kg ds totaal</t>
  </si>
  <si>
    <t>VEM ruwvoer totaal</t>
  </si>
  <si>
    <t>kg voer totaal</t>
  </si>
  <si>
    <t>VE kg melk per kg DS (excl. restvoer)</t>
  </si>
  <si>
    <t>% Melk-verlies</t>
  </si>
  <si>
    <t>Melk uit krachtvoer</t>
  </si>
  <si>
    <t>Aandeel RE uit eigen ruwvoer</t>
  </si>
  <si>
    <t>Gemiddelde DS% in rantsoen</t>
  </si>
  <si>
    <t>Melk uit ruwvoer (incl. onderhoud)</t>
  </si>
  <si>
    <t>Melk uit ruwvoer (excl. onderhoud)</t>
  </si>
  <si>
    <t>prijs/ton</t>
  </si>
  <si>
    <t>prijs/100 kg</t>
  </si>
  <si>
    <t>Voerkosten/100 kg melk</t>
  </si>
  <si>
    <t>Melkprijs per 100 kg</t>
  </si>
  <si>
    <t>Voersaldo/100 kg melk</t>
  </si>
  <si>
    <t>Kengetallen voer efficiëntie</t>
  </si>
  <si>
    <t>Voersaldo/koe/dag</t>
  </si>
  <si>
    <t>Opbrengst/koe/dag</t>
  </si>
  <si>
    <t>Voerkosten/koe/dag</t>
  </si>
  <si>
    <r>
      <rPr>
        <b/>
        <sz val="8"/>
        <color theme="4" tint="0.39997558519241921"/>
        <rFont val="Calibri"/>
        <family val="2"/>
      </rPr>
      <t>©</t>
    </r>
    <r>
      <rPr>
        <b/>
        <sz val="8"/>
        <color theme="4" tint="0.39997558519241921"/>
        <rFont val="Arial"/>
        <family val="2"/>
      </rPr>
      <t>BdeJ</t>
    </r>
  </si>
  <si>
    <t>Aantal droge koeien tussen de koeien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</si>
</sst>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sz val="12"/>
      <color theme="0" tint="-4.9989318521683403E-2"/>
      <name val="Arial"/>
      <family val="2"/>
    </font>
    <font>
      <b/>
      <sz val="8"/>
      <color theme="4" tint="0.39997558519241921"/>
      <name val="Arial"/>
      <family val="2"/>
    </font>
    <font>
      <b/>
      <sz val="8"/>
      <color theme="4" tint="0.39997558519241921"/>
      <name val="Calibri"/>
      <family val="2"/>
    </font>
    <font>
      <sz val="8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1" xfId="0" applyFill="1" applyBorder="1"/>
    <xf numFmtId="16" fontId="0" fillId="3" borderId="1" xfId="0" applyNumberFormat="1" applyFill="1" applyBorder="1" applyAlignment="1">
      <alignment horizontal="center"/>
    </xf>
    <xf numFmtId="0" fontId="0" fillId="2" borderId="0" xfId="0" applyFill="1"/>
    <xf numFmtId="2" fontId="0" fillId="3" borderId="2" xfId="1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4" borderId="2" xfId="1" applyNumberFormat="1" applyFont="1" applyFill="1" applyBorder="1"/>
    <xf numFmtId="0" fontId="0" fillId="2" borderId="0" xfId="0" applyFill="1" applyAlignment="1">
      <alignment horizontal="center"/>
    </xf>
    <xf numFmtId="1" fontId="3" fillId="4" borderId="3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5" borderId="0" xfId="0" applyFill="1"/>
    <xf numFmtId="16" fontId="0" fillId="5" borderId="0" xfId="0" applyNumberForma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3" fontId="0" fillId="3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3" fontId="3" fillId="2" borderId="0" xfId="0" applyNumberFormat="1" applyFont="1" applyFill="1"/>
    <xf numFmtId="3" fontId="0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3" fontId="0" fillId="3" borderId="5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0" fontId="4" fillId="2" borderId="0" xfId="0" applyFont="1" applyFill="1"/>
    <xf numFmtId="3" fontId="3" fillId="2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0" fillId="4" borderId="3" xfId="1" applyNumberFormat="1" applyFont="1" applyFill="1" applyBorder="1" applyAlignment="1">
      <alignment horizontal="center"/>
    </xf>
    <xf numFmtId="1" fontId="0" fillId="0" borderId="0" xfId="0" applyNumberFormat="1"/>
    <xf numFmtId="0" fontId="3" fillId="6" borderId="0" xfId="0" applyFont="1" applyFill="1" applyBorder="1"/>
    <xf numFmtId="3" fontId="0" fillId="6" borderId="2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5" fillId="0" borderId="0" xfId="0" applyFont="1" applyFill="1" applyBorder="1"/>
    <xf numFmtId="3" fontId="5" fillId="0" borderId="0" xfId="0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/>
    <xf numFmtId="9" fontId="5" fillId="0" borderId="0" xfId="1" applyFont="1" applyFill="1" applyBorder="1"/>
    <xf numFmtId="44" fontId="0" fillId="3" borderId="2" xfId="2" applyFont="1" applyFill="1" applyBorder="1"/>
    <xf numFmtId="44" fontId="0" fillId="3" borderId="3" xfId="2" applyFont="1" applyFill="1" applyBorder="1"/>
    <xf numFmtId="44" fontId="0" fillId="3" borderId="1" xfId="2" applyFont="1" applyFill="1" applyBorder="1"/>
    <xf numFmtId="44" fontId="5" fillId="0" borderId="0" xfId="0" applyNumberFormat="1" applyFont="1"/>
    <xf numFmtId="1" fontId="5" fillId="0" borderId="0" xfId="0" applyNumberFormat="1" applyFont="1"/>
    <xf numFmtId="9" fontId="5" fillId="0" borderId="0" xfId="1" applyFont="1"/>
    <xf numFmtId="0" fontId="5" fillId="0" borderId="0" xfId="0" applyFont="1"/>
    <xf numFmtId="0" fontId="6" fillId="0" borderId="0" xfId="0" applyFont="1" applyBorder="1"/>
    <xf numFmtId="0" fontId="6" fillId="2" borderId="0" xfId="0" applyFont="1" applyFill="1" applyBorder="1"/>
    <xf numFmtId="2" fontId="6" fillId="2" borderId="0" xfId="0" applyNumberFormat="1" applyFont="1" applyFill="1" applyBorder="1"/>
    <xf numFmtId="2" fontId="6" fillId="0" borderId="0" xfId="0" applyNumberFormat="1" applyFont="1" applyBorder="1"/>
    <xf numFmtId="164" fontId="6" fillId="2" borderId="0" xfId="0" applyNumberFormat="1" applyFont="1" applyFill="1" applyBorder="1"/>
    <xf numFmtId="164" fontId="6" fillId="0" borderId="0" xfId="0" applyNumberFormat="1" applyFont="1" applyBorder="1"/>
    <xf numFmtId="9" fontId="6" fillId="2" borderId="0" xfId="1" applyNumberFormat="1" applyFont="1" applyFill="1" applyBorder="1"/>
    <xf numFmtId="164" fontId="6" fillId="0" borderId="0" xfId="1" applyNumberFormat="1" applyFont="1" applyBorder="1"/>
    <xf numFmtId="164" fontId="6" fillId="2" borderId="0" xfId="1" applyNumberFormat="1" applyFont="1" applyFill="1" applyBorder="1"/>
    <xf numFmtId="9" fontId="6" fillId="0" borderId="0" xfId="1" applyFont="1" applyBorder="1"/>
    <xf numFmtId="9" fontId="6" fillId="2" borderId="0" xfId="1" applyFont="1" applyFill="1" applyBorder="1"/>
    <xf numFmtId="1" fontId="6" fillId="2" borderId="0" xfId="0" applyNumberFormat="1" applyFont="1" applyFill="1" applyBorder="1"/>
    <xf numFmtId="1" fontId="6" fillId="0" borderId="0" xfId="0" applyNumberFormat="1" applyFont="1" applyBorder="1"/>
    <xf numFmtId="165" fontId="6" fillId="0" borderId="0" xfId="1" applyNumberFormat="1" applyFont="1" applyBorder="1"/>
    <xf numFmtId="44" fontId="6" fillId="0" borderId="0" xfId="0" applyNumberFormat="1" applyFont="1" applyBorder="1"/>
    <xf numFmtId="0" fontId="0" fillId="0" borderId="0" xfId="0" applyFill="1"/>
    <xf numFmtId="0" fontId="6" fillId="0" borderId="0" xfId="0" applyFont="1" applyFill="1" applyBorder="1"/>
    <xf numFmtId="44" fontId="6" fillId="0" borderId="0" xfId="0" applyNumberFormat="1" applyFont="1" applyFill="1" applyBorder="1"/>
    <xf numFmtId="44" fontId="6" fillId="2" borderId="0" xfId="2" applyFont="1" applyFill="1" applyBorder="1"/>
    <xf numFmtId="0" fontId="7" fillId="0" borderId="0" xfId="0" applyFont="1"/>
    <xf numFmtId="44" fontId="7" fillId="0" borderId="0" xfId="0" applyNumberFormat="1" applyFont="1"/>
    <xf numFmtId="44" fontId="0" fillId="3" borderId="4" xfId="2" applyFont="1" applyFill="1" applyBorder="1" applyAlignment="1"/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164" fontId="0" fillId="4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3" borderId="4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B2" sqref="B2"/>
    </sheetView>
  </sheetViews>
  <sheetFormatPr defaultRowHeight="15" x14ac:dyDescent="0.25"/>
  <cols>
    <col min="1" max="1" width="26.140625" customWidth="1"/>
    <col min="2" max="11" width="10.28515625" customWidth="1"/>
    <col min="12" max="12" width="9.140625" customWidth="1"/>
    <col min="14" max="14" width="22.140625" customWidth="1"/>
  </cols>
  <sheetData>
    <row r="1" spans="1:15" ht="18" x14ac:dyDescent="0.25">
      <c r="A1" s="1" t="s">
        <v>0</v>
      </c>
      <c r="B1" s="1"/>
      <c r="C1" s="88" t="s">
        <v>68</v>
      </c>
      <c r="D1" s="1"/>
      <c r="E1" s="1"/>
      <c r="F1" s="1"/>
      <c r="G1" s="1"/>
      <c r="H1" s="2" t="s">
        <v>1</v>
      </c>
      <c r="I1" s="94"/>
      <c r="J1" s="94"/>
      <c r="K1" s="94"/>
      <c r="L1" s="6"/>
    </row>
    <row r="2" spans="1:15" x14ac:dyDescent="0.25">
      <c r="A2" s="3" t="s">
        <v>2</v>
      </c>
      <c r="B2" s="4"/>
      <c r="C2" s="93" t="s">
        <v>3</v>
      </c>
      <c r="D2" s="93"/>
      <c r="E2" s="5"/>
      <c r="F2" s="5"/>
      <c r="G2" s="5"/>
      <c r="H2" s="6"/>
      <c r="I2" s="6"/>
      <c r="J2" s="6"/>
      <c r="K2" s="6"/>
      <c r="L2" s="6"/>
    </row>
    <row r="3" spans="1:15" x14ac:dyDescent="0.25">
      <c r="A3" s="3" t="s">
        <v>4</v>
      </c>
      <c r="B3" s="7"/>
      <c r="C3" s="93" t="s">
        <v>5</v>
      </c>
      <c r="D3" s="93"/>
      <c r="E3" s="8"/>
      <c r="F3" s="8"/>
      <c r="G3" s="8"/>
      <c r="H3" s="6"/>
      <c r="I3" s="97" t="s">
        <v>62</v>
      </c>
      <c r="J3" s="97"/>
      <c r="K3" s="86"/>
      <c r="L3" s="6"/>
    </row>
    <row r="4" spans="1:15" x14ac:dyDescent="0.25">
      <c r="A4" s="3" t="s">
        <v>6</v>
      </c>
      <c r="B4" s="7"/>
      <c r="C4" s="95" t="s">
        <v>7</v>
      </c>
      <c r="D4" s="93"/>
      <c r="E4" s="8"/>
      <c r="F4" s="8"/>
      <c r="G4" s="8"/>
      <c r="H4" s="6"/>
      <c r="I4" s="6"/>
      <c r="J4" s="6"/>
      <c r="K4" s="6"/>
      <c r="L4" s="6"/>
    </row>
    <row r="5" spans="1:15" x14ac:dyDescent="0.25">
      <c r="A5" s="3" t="s">
        <v>8</v>
      </c>
      <c r="B5" s="10">
        <f>SUM(E3:G4)+B2</f>
        <v>0</v>
      </c>
      <c r="C5" s="96" t="s">
        <v>69</v>
      </c>
      <c r="D5" s="96"/>
      <c r="E5" s="90"/>
      <c r="F5" s="90"/>
      <c r="G5" s="90"/>
      <c r="H5" s="91">
        <f>SUM(E5:G5)/3</f>
        <v>0</v>
      </c>
      <c r="I5" s="6"/>
      <c r="J5" s="6"/>
      <c r="K5" s="6"/>
      <c r="L5" s="6"/>
    </row>
    <row r="6" spans="1:15" x14ac:dyDescent="0.25">
      <c r="A6" s="3" t="s">
        <v>9</v>
      </c>
      <c r="B6" s="12">
        <f>(0.337+0.116*B3+0.06*B4)*B5</f>
        <v>0</v>
      </c>
      <c r="C6" s="93" t="s">
        <v>10</v>
      </c>
      <c r="D6" s="93"/>
      <c r="E6" s="9"/>
      <c r="F6" s="9"/>
      <c r="G6" s="9"/>
      <c r="H6" s="89">
        <f>((E6+F6+G6)/3)-H5</f>
        <v>0</v>
      </c>
      <c r="I6" s="14"/>
      <c r="J6" s="15" t="s">
        <v>11</v>
      </c>
      <c r="K6" s="13"/>
      <c r="L6" s="6"/>
    </row>
    <row r="7" spans="1:15" x14ac:dyDescent="0.25">
      <c r="A7" s="16" t="s">
        <v>12</v>
      </c>
      <c r="B7" s="17">
        <f>E2</f>
        <v>0</v>
      </c>
      <c r="C7" s="17">
        <f>F2</f>
        <v>0</v>
      </c>
      <c r="D7" s="17">
        <f>G2</f>
        <v>0</v>
      </c>
      <c r="E7" s="16"/>
      <c r="F7" s="16"/>
      <c r="G7" s="16"/>
      <c r="H7" s="16"/>
      <c r="I7" s="16"/>
      <c r="J7" s="16"/>
      <c r="K7" s="16"/>
      <c r="L7" s="6"/>
    </row>
    <row r="8" spans="1:15" x14ac:dyDescent="0.25">
      <c r="A8" s="18" t="s">
        <v>41</v>
      </c>
      <c r="B8" s="19" t="s">
        <v>13</v>
      </c>
      <c r="C8" s="19" t="s">
        <v>13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6"/>
      <c r="N8" s="92" t="s">
        <v>43</v>
      </c>
      <c r="O8" s="92"/>
    </row>
    <row r="9" spans="1:15" x14ac:dyDescent="0.25">
      <c r="A9" s="4"/>
      <c r="B9" s="20"/>
      <c r="C9" s="20"/>
      <c r="D9" s="20"/>
      <c r="E9" s="21">
        <f>SUM(B9:D9)</f>
        <v>0</v>
      </c>
      <c r="F9" s="22"/>
      <c r="G9" s="20"/>
      <c r="H9" s="20"/>
      <c r="I9" s="21">
        <f>E9*F9</f>
        <v>0</v>
      </c>
      <c r="J9" s="21">
        <f>(G9*I9)/1000</f>
        <v>0</v>
      </c>
      <c r="K9" s="21">
        <f>(H9*I9)/1000</f>
        <v>0</v>
      </c>
      <c r="L9" s="6"/>
      <c r="N9" s="51" t="s">
        <v>51</v>
      </c>
      <c r="O9" s="52">
        <f>SUM(E9:E18)</f>
        <v>0</v>
      </c>
    </row>
    <row r="10" spans="1:15" x14ac:dyDescent="0.25">
      <c r="A10" s="23"/>
      <c r="B10" s="24"/>
      <c r="C10" s="24"/>
      <c r="D10" s="24"/>
      <c r="E10" s="25">
        <f>SUM(B10:D10)</f>
        <v>0</v>
      </c>
      <c r="F10" s="26"/>
      <c r="G10" s="24"/>
      <c r="H10" s="24"/>
      <c r="I10" s="25">
        <f t="shared" ref="I10:I34" si="0">E10*F10</f>
        <v>0</v>
      </c>
      <c r="J10" s="25">
        <f t="shared" ref="J10:J34" si="1">(G10*I10)/1000</f>
        <v>0</v>
      </c>
      <c r="K10" s="25">
        <f t="shared" ref="K10:K34" si="2">(H10*I10)/1000</f>
        <v>0</v>
      </c>
      <c r="L10" s="6"/>
      <c r="N10" s="51" t="s">
        <v>49</v>
      </c>
      <c r="O10" s="52" t="e">
        <f>SUM(I9:I18)</f>
        <v>#DIV/0!</v>
      </c>
    </row>
    <row r="11" spans="1:15" x14ac:dyDescent="0.25">
      <c r="A11" s="23"/>
      <c r="B11" s="24"/>
      <c r="C11" s="24"/>
      <c r="D11" s="24"/>
      <c r="E11" s="25">
        <f t="shared" ref="E11:E18" si="3">SUM(B11:D11)</f>
        <v>0</v>
      </c>
      <c r="F11" s="26"/>
      <c r="G11" s="24"/>
      <c r="H11" s="24"/>
      <c r="I11" s="25">
        <f t="shared" si="0"/>
        <v>0</v>
      </c>
      <c r="J11" s="25">
        <f t="shared" si="1"/>
        <v>0</v>
      </c>
      <c r="K11" s="25">
        <f t="shared" si="2"/>
        <v>0</v>
      </c>
      <c r="L11" s="6"/>
      <c r="N11" s="51" t="s">
        <v>44</v>
      </c>
      <c r="O11" s="53" t="e">
        <f>SUM(I9:I17)/SUM(E9:E17)</f>
        <v>#DIV/0!</v>
      </c>
    </row>
    <row r="12" spans="1:15" x14ac:dyDescent="0.25">
      <c r="A12" s="23"/>
      <c r="B12" s="24"/>
      <c r="C12" s="24"/>
      <c r="D12" s="24"/>
      <c r="E12" s="25">
        <f t="shared" si="3"/>
        <v>0</v>
      </c>
      <c r="F12" s="26"/>
      <c r="G12" s="24"/>
      <c r="H12" s="24"/>
      <c r="I12" s="25">
        <f t="shared" si="0"/>
        <v>0</v>
      </c>
      <c r="J12" s="25">
        <f t="shared" si="1"/>
        <v>0</v>
      </c>
      <c r="K12" s="25">
        <f t="shared" si="2"/>
        <v>0</v>
      </c>
      <c r="L12" s="6"/>
      <c r="N12" s="54" t="s">
        <v>50</v>
      </c>
      <c r="O12" s="55" t="e">
        <f>SUM(J9:J18)</f>
        <v>#DIV/0!</v>
      </c>
    </row>
    <row r="13" spans="1:15" x14ac:dyDescent="0.25">
      <c r="A13" s="23"/>
      <c r="B13" s="24"/>
      <c r="C13" s="24"/>
      <c r="D13" s="24"/>
      <c r="E13" s="25">
        <f t="shared" si="3"/>
        <v>0</v>
      </c>
      <c r="F13" s="26"/>
      <c r="G13" s="24"/>
      <c r="H13" s="24"/>
      <c r="I13" s="25">
        <f t="shared" si="0"/>
        <v>0</v>
      </c>
      <c r="J13" s="25">
        <f t="shared" si="1"/>
        <v>0</v>
      </c>
      <c r="K13" s="25">
        <f t="shared" si="2"/>
        <v>0</v>
      </c>
      <c r="L13" s="6"/>
      <c r="N13" s="51" t="s">
        <v>45</v>
      </c>
      <c r="O13" s="52" t="e">
        <f>SUM(K9:K18)</f>
        <v>#DIV/0!</v>
      </c>
    </row>
    <row r="14" spans="1:15" x14ac:dyDescent="0.25">
      <c r="A14" s="45" t="s">
        <v>40</v>
      </c>
      <c r="B14" s="46"/>
      <c r="C14" s="46"/>
      <c r="D14" s="46"/>
      <c r="E14" s="46"/>
      <c r="F14" s="47"/>
      <c r="G14" s="46"/>
      <c r="H14" s="46"/>
      <c r="I14" s="46"/>
      <c r="J14" s="46"/>
      <c r="K14" s="46"/>
      <c r="L14" s="6" t="s">
        <v>59</v>
      </c>
      <c r="N14" s="52" t="s">
        <v>46</v>
      </c>
      <c r="O14" s="56" t="e">
        <f>SUM(J9:J17)/SUM(I7:I17)*1000</f>
        <v>#DIV/0!</v>
      </c>
    </row>
    <row r="15" spans="1:15" x14ac:dyDescent="0.25">
      <c r="A15" s="23"/>
      <c r="B15" s="24"/>
      <c r="C15" s="24"/>
      <c r="D15" s="24"/>
      <c r="E15" s="25">
        <f t="shared" si="3"/>
        <v>0</v>
      </c>
      <c r="F15" s="26"/>
      <c r="G15" s="24"/>
      <c r="H15" s="24"/>
      <c r="I15" s="25">
        <f t="shared" si="0"/>
        <v>0</v>
      </c>
      <c r="J15" s="25">
        <f t="shared" si="1"/>
        <v>0</v>
      </c>
      <c r="K15" s="25">
        <f t="shared" si="2"/>
        <v>0</v>
      </c>
      <c r="L15" s="60"/>
      <c r="M15" s="61">
        <f>E15*L15/1000</f>
        <v>0</v>
      </c>
      <c r="N15" s="51" t="s">
        <v>47</v>
      </c>
      <c r="O15" s="56" t="e">
        <f>SUM(K9:K17)/SUM(I9:I17)*1000</f>
        <v>#DIV/0!</v>
      </c>
    </row>
    <row r="16" spans="1:15" x14ac:dyDescent="0.25">
      <c r="A16" s="23"/>
      <c r="B16" s="24"/>
      <c r="C16" s="24"/>
      <c r="D16" s="24"/>
      <c r="E16" s="25">
        <f t="shared" si="3"/>
        <v>0</v>
      </c>
      <c r="F16" s="26"/>
      <c r="G16" s="24"/>
      <c r="H16" s="24"/>
      <c r="I16" s="25">
        <f t="shared" si="0"/>
        <v>0</v>
      </c>
      <c r="J16" s="25">
        <f t="shared" si="1"/>
        <v>0</v>
      </c>
      <c r="K16" s="25">
        <f t="shared" si="2"/>
        <v>0</v>
      </c>
      <c r="L16" s="58"/>
      <c r="M16" s="61">
        <f t="shared" ref="M16:M17" si="4">E16*L16/1000</f>
        <v>0</v>
      </c>
      <c r="N16" s="51" t="s">
        <v>48</v>
      </c>
      <c r="O16" s="57" t="e">
        <f>I18/O10</f>
        <v>#DIV/0!</v>
      </c>
    </row>
    <row r="17" spans="1:15" x14ac:dyDescent="0.25">
      <c r="A17" s="27"/>
      <c r="B17" s="28"/>
      <c r="C17" s="28"/>
      <c r="D17" s="28"/>
      <c r="E17" s="29">
        <f t="shared" si="3"/>
        <v>0</v>
      </c>
      <c r="F17" s="30"/>
      <c r="G17" s="28"/>
      <c r="H17" s="28"/>
      <c r="I17" s="29">
        <f t="shared" si="0"/>
        <v>0</v>
      </c>
      <c r="J17" s="29">
        <f t="shared" si="1"/>
        <v>0</v>
      </c>
      <c r="K17" s="29">
        <f t="shared" si="2"/>
        <v>0</v>
      </c>
      <c r="L17" s="59"/>
      <c r="M17" s="61">
        <f t="shared" si="4"/>
        <v>0</v>
      </c>
    </row>
    <row r="18" spans="1:15" x14ac:dyDescent="0.25">
      <c r="A18" s="3" t="s">
        <v>21</v>
      </c>
      <c r="B18" s="13"/>
      <c r="C18" s="13"/>
      <c r="D18" s="13"/>
      <c r="E18" s="29">
        <f t="shared" si="3"/>
        <v>0</v>
      </c>
      <c r="F18" s="18"/>
      <c r="G18" s="31"/>
      <c r="H18" s="31"/>
      <c r="I18" s="32" t="e">
        <f>E18*O11</f>
        <v>#DIV/0!</v>
      </c>
      <c r="J18" s="32" t="e">
        <f>I18*O14/1000</f>
        <v>#DIV/0!</v>
      </c>
      <c r="K18" s="32" t="e">
        <f>I18*O15/1000</f>
        <v>#DIV/0!</v>
      </c>
      <c r="L18" s="6"/>
      <c r="M18" s="62"/>
      <c r="O18" s="50"/>
    </row>
    <row r="19" spans="1:15" x14ac:dyDescent="0.25">
      <c r="A19" s="6"/>
      <c r="B19" s="6"/>
      <c r="C19" s="3"/>
      <c r="D19" s="3"/>
      <c r="E19" s="33">
        <f>SUM(E9:E17)-E18</f>
        <v>0</v>
      </c>
      <c r="F19" s="18"/>
      <c r="G19" s="31"/>
      <c r="H19" s="31"/>
      <c r="I19" s="33" t="e">
        <f>SUM(I9:I17)-I18</f>
        <v>#DIV/0!</v>
      </c>
      <c r="J19" s="33" t="e">
        <f>SUM(J9:J17)-J18</f>
        <v>#DIV/0!</v>
      </c>
      <c r="K19" s="33" t="e">
        <f>SUM(K9:K17)-K18</f>
        <v>#DIV/0!</v>
      </c>
      <c r="L19" s="6"/>
      <c r="M19" s="63"/>
    </row>
    <row r="20" spans="1:15" x14ac:dyDescent="0.25">
      <c r="A20" s="18" t="s">
        <v>22</v>
      </c>
      <c r="B20" s="6"/>
      <c r="C20" s="6"/>
      <c r="D20" s="6"/>
      <c r="E20" s="34"/>
      <c r="F20" s="35"/>
      <c r="G20" s="34"/>
      <c r="H20" s="34"/>
      <c r="I20" s="34"/>
      <c r="J20" s="34"/>
      <c r="K20" s="34"/>
      <c r="L20" s="6" t="s">
        <v>59</v>
      </c>
      <c r="M20" s="64"/>
    </row>
    <row r="21" spans="1:15" x14ac:dyDescent="0.25">
      <c r="A21" s="4"/>
      <c r="B21" s="20"/>
      <c r="C21" s="20"/>
      <c r="D21" s="20"/>
      <c r="E21" s="21">
        <f>SUM(B21:D21)</f>
        <v>0</v>
      </c>
      <c r="F21" s="22"/>
      <c r="G21" s="20"/>
      <c r="H21" s="20"/>
      <c r="I21" s="21">
        <f t="shared" si="0"/>
        <v>0</v>
      </c>
      <c r="J21" s="21">
        <f t="shared" si="1"/>
        <v>0</v>
      </c>
      <c r="K21" s="21">
        <f t="shared" si="2"/>
        <v>0</v>
      </c>
      <c r="L21" s="60"/>
      <c r="M21" s="61">
        <f>L21*E21/1000</f>
        <v>0</v>
      </c>
      <c r="O21" s="48"/>
    </row>
    <row r="22" spans="1:15" x14ac:dyDescent="0.25">
      <c r="A22" s="23"/>
      <c r="B22" s="24"/>
      <c r="C22" s="24"/>
      <c r="D22" s="36"/>
      <c r="E22" s="25">
        <f t="shared" ref="E22:E28" si="5">SUM(B22:D22)</f>
        <v>0</v>
      </c>
      <c r="F22" s="37"/>
      <c r="G22" s="24"/>
      <c r="H22" s="36"/>
      <c r="I22" s="38">
        <f t="shared" si="0"/>
        <v>0</v>
      </c>
      <c r="J22" s="38">
        <f t="shared" si="1"/>
        <v>0</v>
      </c>
      <c r="K22" s="25">
        <f t="shared" si="2"/>
        <v>0</v>
      </c>
      <c r="L22" s="58"/>
      <c r="M22" s="61">
        <f t="shared" ref="M22:M28" si="6">L22*E22/1000</f>
        <v>0</v>
      </c>
      <c r="O22" s="44"/>
    </row>
    <row r="23" spans="1:15" x14ac:dyDescent="0.25">
      <c r="A23" s="23"/>
      <c r="B23" s="24"/>
      <c r="C23" s="24"/>
      <c r="D23" s="36"/>
      <c r="E23" s="25">
        <f t="shared" si="5"/>
        <v>0</v>
      </c>
      <c r="F23" s="37"/>
      <c r="G23" s="24"/>
      <c r="H23" s="36"/>
      <c r="I23" s="38">
        <f t="shared" si="0"/>
        <v>0</v>
      </c>
      <c r="J23" s="38">
        <f t="shared" si="1"/>
        <v>0</v>
      </c>
      <c r="K23" s="25">
        <f t="shared" si="2"/>
        <v>0</v>
      </c>
      <c r="L23" s="58"/>
      <c r="M23" s="61">
        <f t="shared" si="6"/>
        <v>0</v>
      </c>
    </row>
    <row r="24" spans="1:15" x14ac:dyDescent="0.25">
      <c r="A24" s="23"/>
      <c r="B24" s="24"/>
      <c r="C24" s="24"/>
      <c r="D24" s="36"/>
      <c r="E24" s="25">
        <f t="shared" si="5"/>
        <v>0</v>
      </c>
      <c r="F24" s="37"/>
      <c r="G24" s="24"/>
      <c r="H24" s="36"/>
      <c r="I24" s="38">
        <f t="shared" si="0"/>
        <v>0</v>
      </c>
      <c r="J24" s="38">
        <f t="shared" si="1"/>
        <v>0</v>
      </c>
      <c r="K24" s="25">
        <f t="shared" si="2"/>
        <v>0</v>
      </c>
      <c r="L24" s="58"/>
      <c r="M24" s="61">
        <f t="shared" si="6"/>
        <v>0</v>
      </c>
      <c r="O24" s="48"/>
    </row>
    <row r="25" spans="1:15" x14ac:dyDescent="0.25">
      <c r="A25" s="23"/>
      <c r="B25" s="24"/>
      <c r="C25" s="24"/>
      <c r="D25" s="36"/>
      <c r="E25" s="25">
        <f t="shared" si="5"/>
        <v>0</v>
      </c>
      <c r="F25" s="37"/>
      <c r="G25" s="24"/>
      <c r="H25" s="24"/>
      <c r="I25" s="25">
        <f t="shared" si="0"/>
        <v>0</v>
      </c>
      <c r="J25" s="25">
        <f t="shared" si="1"/>
        <v>0</v>
      </c>
      <c r="K25" s="25">
        <f t="shared" si="2"/>
        <v>0</v>
      </c>
      <c r="L25" s="58"/>
      <c r="M25" s="61">
        <f t="shared" si="6"/>
        <v>0</v>
      </c>
      <c r="O25" s="49"/>
    </row>
    <row r="26" spans="1:15" x14ac:dyDescent="0.25">
      <c r="A26" s="23"/>
      <c r="B26" s="24"/>
      <c r="C26" s="24"/>
      <c r="D26" s="24"/>
      <c r="E26" s="25">
        <f t="shared" si="5"/>
        <v>0</v>
      </c>
      <c r="F26" s="26"/>
      <c r="G26" s="24"/>
      <c r="H26" s="24"/>
      <c r="I26" s="25">
        <f t="shared" si="0"/>
        <v>0</v>
      </c>
      <c r="J26" s="25">
        <f t="shared" si="1"/>
        <v>0</v>
      </c>
      <c r="K26" s="25">
        <f t="shared" si="2"/>
        <v>0</v>
      </c>
      <c r="L26" s="58"/>
      <c r="M26" s="61">
        <f t="shared" si="6"/>
        <v>0</v>
      </c>
      <c r="O26" s="49"/>
    </row>
    <row r="27" spans="1:15" x14ac:dyDescent="0.25">
      <c r="A27" s="23"/>
      <c r="B27" s="24"/>
      <c r="C27" s="24"/>
      <c r="D27" s="24"/>
      <c r="E27" s="25">
        <f t="shared" si="5"/>
        <v>0</v>
      </c>
      <c r="F27" s="26"/>
      <c r="G27" s="24"/>
      <c r="H27" s="24"/>
      <c r="I27" s="25">
        <f t="shared" si="0"/>
        <v>0</v>
      </c>
      <c r="J27" s="25">
        <f t="shared" si="1"/>
        <v>0</v>
      </c>
      <c r="K27" s="25">
        <f t="shared" si="2"/>
        <v>0</v>
      </c>
      <c r="L27" s="58"/>
      <c r="M27" s="61">
        <f t="shared" si="6"/>
        <v>0</v>
      </c>
      <c r="O27" s="49"/>
    </row>
    <row r="28" spans="1:15" x14ac:dyDescent="0.25">
      <c r="A28" s="27"/>
      <c r="B28" s="28"/>
      <c r="C28" s="28"/>
      <c r="D28" s="28"/>
      <c r="E28" s="29">
        <f t="shared" si="5"/>
        <v>0</v>
      </c>
      <c r="F28" s="30"/>
      <c r="G28" s="28"/>
      <c r="H28" s="28"/>
      <c r="I28" s="29">
        <f t="shared" si="0"/>
        <v>0</v>
      </c>
      <c r="J28" s="29">
        <f t="shared" si="1"/>
        <v>0</v>
      </c>
      <c r="K28" s="29">
        <f t="shared" si="2"/>
        <v>0</v>
      </c>
      <c r="L28" s="59"/>
      <c r="M28" s="61">
        <f t="shared" si="6"/>
        <v>0</v>
      </c>
      <c r="O28" s="49"/>
    </row>
    <row r="29" spans="1:15" x14ac:dyDescent="0.25">
      <c r="A29" s="18" t="s">
        <v>23</v>
      </c>
      <c r="B29" s="11"/>
      <c r="C29" s="11"/>
      <c r="D29" s="11"/>
      <c r="E29" s="34"/>
      <c r="F29" s="35"/>
      <c r="G29" s="34"/>
      <c r="H29" s="34"/>
      <c r="I29" s="34"/>
      <c r="J29" s="34"/>
      <c r="K29" s="34"/>
      <c r="L29" s="87" t="s">
        <v>60</v>
      </c>
      <c r="M29" s="64"/>
    </row>
    <row r="30" spans="1:15" x14ac:dyDescent="0.25">
      <c r="A30" s="4"/>
      <c r="B30" s="20"/>
      <c r="C30" s="20"/>
      <c r="D30" s="20"/>
      <c r="E30" s="21">
        <f>SUM(B30:D30)</f>
        <v>0</v>
      </c>
      <c r="F30" s="22"/>
      <c r="G30" s="20"/>
      <c r="H30" s="20"/>
      <c r="I30" s="21">
        <f t="shared" si="0"/>
        <v>0</v>
      </c>
      <c r="J30" s="21">
        <f t="shared" si="1"/>
        <v>0</v>
      </c>
      <c r="K30" s="21">
        <f t="shared" si="2"/>
        <v>0</v>
      </c>
      <c r="L30" s="60"/>
      <c r="M30" s="61">
        <f>L30*E30/100</f>
        <v>0</v>
      </c>
    </row>
    <row r="31" spans="1:15" x14ac:dyDescent="0.25">
      <c r="A31" s="23"/>
      <c r="B31" s="24"/>
      <c r="C31" s="24"/>
      <c r="D31" s="24"/>
      <c r="E31" s="25">
        <f t="shared" ref="E31:E34" si="7">SUM(B31:D31)</f>
        <v>0</v>
      </c>
      <c r="F31" s="26"/>
      <c r="G31" s="24"/>
      <c r="H31" s="24"/>
      <c r="I31" s="25">
        <f t="shared" si="0"/>
        <v>0</v>
      </c>
      <c r="J31" s="25">
        <f t="shared" si="1"/>
        <v>0</v>
      </c>
      <c r="K31" s="25">
        <f t="shared" si="2"/>
        <v>0</v>
      </c>
      <c r="L31" s="58"/>
      <c r="M31" s="61">
        <f t="shared" ref="M31:M34" si="8">L31*E31/100</f>
        <v>0</v>
      </c>
    </row>
    <row r="32" spans="1:15" x14ac:dyDescent="0.25">
      <c r="A32" s="23"/>
      <c r="B32" s="24"/>
      <c r="C32" s="24"/>
      <c r="D32" s="24"/>
      <c r="E32" s="25">
        <f t="shared" si="7"/>
        <v>0</v>
      </c>
      <c r="F32" s="26"/>
      <c r="G32" s="24"/>
      <c r="H32" s="24"/>
      <c r="I32" s="25">
        <f t="shared" si="0"/>
        <v>0</v>
      </c>
      <c r="J32" s="25">
        <f t="shared" si="1"/>
        <v>0</v>
      </c>
      <c r="K32" s="25">
        <f t="shared" si="2"/>
        <v>0</v>
      </c>
      <c r="L32" s="58"/>
      <c r="M32" s="61">
        <f t="shared" si="8"/>
        <v>0</v>
      </c>
    </row>
    <row r="33" spans="1:13" x14ac:dyDescent="0.25">
      <c r="A33" s="23"/>
      <c r="B33" s="24"/>
      <c r="C33" s="24"/>
      <c r="D33" s="24"/>
      <c r="E33" s="25">
        <f t="shared" si="7"/>
        <v>0</v>
      </c>
      <c r="F33" s="26"/>
      <c r="G33" s="24"/>
      <c r="H33" s="24"/>
      <c r="I33" s="25">
        <f t="shared" si="0"/>
        <v>0</v>
      </c>
      <c r="J33" s="25">
        <f t="shared" si="1"/>
        <v>0</v>
      </c>
      <c r="K33" s="25">
        <f t="shared" si="2"/>
        <v>0</v>
      </c>
      <c r="L33" s="58"/>
      <c r="M33" s="61">
        <f t="shared" si="8"/>
        <v>0</v>
      </c>
    </row>
    <row r="34" spans="1:13" x14ac:dyDescent="0.25">
      <c r="A34" s="27"/>
      <c r="B34" s="28"/>
      <c r="C34" s="28"/>
      <c r="D34" s="28"/>
      <c r="E34" s="29">
        <f t="shared" si="7"/>
        <v>0</v>
      </c>
      <c r="F34" s="30"/>
      <c r="G34" s="28"/>
      <c r="H34" s="28"/>
      <c r="I34" s="29">
        <f t="shared" si="0"/>
        <v>0</v>
      </c>
      <c r="J34" s="29">
        <f t="shared" si="1"/>
        <v>0</v>
      </c>
      <c r="K34" s="29">
        <f t="shared" si="2"/>
        <v>0</v>
      </c>
      <c r="L34" s="59"/>
      <c r="M34" s="61">
        <f t="shared" si="8"/>
        <v>0</v>
      </c>
    </row>
    <row r="35" spans="1:13" x14ac:dyDescent="0.25">
      <c r="A35" s="6"/>
      <c r="B35" s="11"/>
      <c r="C35" s="93" t="s">
        <v>24</v>
      </c>
      <c r="D35" s="93"/>
      <c r="E35" s="33">
        <f>SUM(E21:E34)</f>
        <v>0</v>
      </c>
      <c r="F35" s="18"/>
      <c r="G35" s="31"/>
      <c r="H35" s="31"/>
      <c r="I35" s="33">
        <f>SUM(I21:I34)</f>
        <v>0</v>
      </c>
      <c r="J35" s="33">
        <f t="shared" ref="J35:K35" si="9">SUM(J21:J34)</f>
        <v>0</v>
      </c>
      <c r="K35" s="33">
        <f t="shared" si="9"/>
        <v>0</v>
      </c>
      <c r="L35" s="6"/>
      <c r="M35" s="61"/>
    </row>
    <row r="36" spans="1:13" x14ac:dyDescent="0.25">
      <c r="A36" s="39"/>
      <c r="B36" s="6"/>
      <c r="C36" s="6"/>
      <c r="D36" s="6"/>
      <c r="E36" s="40" t="s">
        <v>25</v>
      </c>
      <c r="F36" s="41" t="s">
        <v>15</v>
      </c>
      <c r="G36" s="41" t="s">
        <v>16</v>
      </c>
      <c r="H36" s="41" t="s">
        <v>17</v>
      </c>
      <c r="I36" s="42" t="s">
        <v>18</v>
      </c>
      <c r="J36" s="41" t="s">
        <v>19</v>
      </c>
      <c r="K36" s="41" t="s">
        <v>20</v>
      </c>
      <c r="L36" s="6"/>
      <c r="M36" s="61">
        <f>SUM(M15:M34)</f>
        <v>0</v>
      </c>
    </row>
    <row r="37" spans="1:13" x14ac:dyDescent="0.25">
      <c r="A37" s="6"/>
      <c r="B37" s="6"/>
      <c r="C37" s="93" t="s">
        <v>26</v>
      </c>
      <c r="D37" s="93"/>
      <c r="E37" s="33">
        <f>E19+E35</f>
        <v>0</v>
      </c>
      <c r="F37" s="43" t="e">
        <f>I37/E37</f>
        <v>#DIV/0!</v>
      </c>
      <c r="G37" s="29" t="e">
        <f>J37/I37*1000</f>
        <v>#DIV/0!</v>
      </c>
      <c r="H37" s="29" t="e">
        <f>K37/I37*1000</f>
        <v>#DIV/0!</v>
      </c>
      <c r="I37" s="33" t="e">
        <f>I19+I35</f>
        <v>#DIV/0!</v>
      </c>
      <c r="J37" s="33" t="e">
        <f>J19+J35</f>
        <v>#DIV/0!</v>
      </c>
      <c r="K37" s="33" t="e">
        <f>K19+K35</f>
        <v>#DIV/0!</v>
      </c>
      <c r="L37" s="6"/>
      <c r="M37" s="64"/>
    </row>
  </sheetData>
  <mergeCells count="10">
    <mergeCell ref="N8:O8"/>
    <mergeCell ref="C35:D35"/>
    <mergeCell ref="C37:D37"/>
    <mergeCell ref="I1:K1"/>
    <mergeCell ref="C2:D2"/>
    <mergeCell ref="C3:D3"/>
    <mergeCell ref="C4:D4"/>
    <mergeCell ref="C5:D5"/>
    <mergeCell ref="C6:D6"/>
    <mergeCell ref="I3:J3"/>
  </mergeCells>
  <pageMargins left="0.43307086614173229" right="0.43307086614173229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C17" sqref="C17"/>
    </sheetView>
  </sheetViews>
  <sheetFormatPr defaultRowHeight="15" x14ac:dyDescent="0.25"/>
  <cols>
    <col min="1" max="1" width="3.7109375" customWidth="1"/>
    <col min="2" max="2" width="44.5703125" customWidth="1"/>
    <col min="3" max="3" width="17.5703125" customWidth="1"/>
    <col min="4" max="4" width="3.7109375" customWidth="1"/>
    <col min="5" max="5" width="30.42578125" customWidth="1"/>
    <col min="6" max="12" width="10.7109375" customWidth="1"/>
  </cols>
  <sheetData>
    <row r="1" spans="1:7" ht="20.100000000000001" customHeight="1" x14ac:dyDescent="0.25">
      <c r="B1" s="98" t="s">
        <v>64</v>
      </c>
      <c r="C1" s="98"/>
    </row>
    <row r="2" spans="1:7" ht="20.100000000000001" customHeight="1" x14ac:dyDescent="0.25">
      <c r="B2" s="65"/>
      <c r="C2" s="65"/>
    </row>
    <row r="3" spans="1:7" ht="20.100000000000001" customHeight="1" x14ac:dyDescent="0.25">
      <c r="A3" s="6"/>
      <c r="B3" s="66" t="s">
        <v>52</v>
      </c>
      <c r="C3" s="67" t="e">
        <f>Invulblad!B6/Invulblad!I37</f>
        <v>#DIV/0!</v>
      </c>
      <c r="D3" s="6"/>
    </row>
    <row r="4" spans="1:7" ht="20.100000000000001" customHeight="1" x14ac:dyDescent="0.25">
      <c r="B4" s="65" t="s">
        <v>42</v>
      </c>
      <c r="C4" s="68" t="e">
        <f>Invulblad!B6/(Invulblad!I18+Invulblad!I37)</f>
        <v>#DIV/0!</v>
      </c>
    </row>
    <row r="5" spans="1:7" ht="20.100000000000001" customHeight="1" x14ac:dyDescent="0.25">
      <c r="A5" s="6"/>
      <c r="B5" s="66" t="s">
        <v>32</v>
      </c>
      <c r="C5" s="67" t="e">
        <f>Invulblad!B6/Invulblad!J37</f>
        <v>#DIV/0!</v>
      </c>
      <c r="D5" s="6"/>
    </row>
    <row r="6" spans="1:7" ht="20.100000000000001" customHeight="1" x14ac:dyDescent="0.25">
      <c r="B6" s="65"/>
      <c r="C6" s="65"/>
    </row>
    <row r="7" spans="1:7" ht="20.100000000000001" customHeight="1" x14ac:dyDescent="0.25">
      <c r="A7" s="6"/>
      <c r="B7" s="66" t="s">
        <v>39</v>
      </c>
      <c r="C7" s="69" t="e">
        <f>((Invulblad!J37/3/Invulblad!H6)-5.4)/0.46</f>
        <v>#DIV/0!</v>
      </c>
      <c r="D7" s="6"/>
    </row>
    <row r="8" spans="1:7" ht="20.100000000000001" customHeight="1" x14ac:dyDescent="0.25">
      <c r="B8" s="65" t="s">
        <v>33</v>
      </c>
      <c r="C8" s="70" t="e">
        <f>Invulblad!B6/3/Invulblad!H6</f>
        <v>#DIV/0!</v>
      </c>
    </row>
    <row r="9" spans="1:7" ht="20.100000000000001" customHeight="1" x14ac:dyDescent="0.25">
      <c r="A9" s="6"/>
      <c r="B9" s="66" t="s">
        <v>53</v>
      </c>
      <c r="C9" s="71" t="e">
        <f>(C7-C8)/C7</f>
        <v>#DIV/0!</v>
      </c>
      <c r="D9" s="6"/>
    </row>
    <row r="10" spans="1:7" ht="20.100000000000001" customHeight="1" x14ac:dyDescent="0.25">
      <c r="B10" s="65" t="s">
        <v>57</v>
      </c>
      <c r="C10" s="72" t="e">
        <f>C8-C12</f>
        <v>#DIV/0!</v>
      </c>
      <c r="E10" s="49"/>
      <c r="F10" s="49"/>
      <c r="G10" s="49"/>
    </row>
    <row r="11" spans="1:7" ht="20.100000000000001" customHeight="1" x14ac:dyDescent="0.25">
      <c r="A11" s="6"/>
      <c r="B11" s="66" t="s">
        <v>58</v>
      </c>
      <c r="C11" s="73" t="e">
        <f>(C15*C23)/460</f>
        <v>#DIV/0!</v>
      </c>
      <c r="D11" s="6"/>
      <c r="E11" s="49"/>
      <c r="F11" s="49"/>
      <c r="G11" s="49"/>
    </row>
    <row r="12" spans="1:7" ht="20.100000000000001" customHeight="1" x14ac:dyDescent="0.25">
      <c r="B12" s="65" t="s">
        <v>54</v>
      </c>
      <c r="C12" s="72" t="e">
        <f>(Invulblad!J35/3/Invulblad!H6)/0.46</f>
        <v>#DIV/0!</v>
      </c>
    </row>
    <row r="13" spans="1:7" ht="20.100000000000001" customHeight="1" x14ac:dyDescent="0.25">
      <c r="A13" s="6"/>
      <c r="B13" s="66"/>
      <c r="C13" s="66"/>
      <c r="D13" s="6"/>
    </row>
    <row r="14" spans="1:7" ht="20.100000000000001" customHeight="1" x14ac:dyDescent="0.25">
      <c r="B14" s="65" t="s">
        <v>31</v>
      </c>
      <c r="C14" s="70" t="e">
        <f>Invulblad!I37/3/Invulblad!H6</f>
        <v>#DIV/0!</v>
      </c>
    </row>
    <row r="15" spans="1:7" ht="20.100000000000001" customHeight="1" x14ac:dyDescent="0.25">
      <c r="A15" s="6"/>
      <c r="B15" s="66" t="s">
        <v>34</v>
      </c>
      <c r="C15" s="69" t="e">
        <f>Invulblad!I19/3/Invulblad!H6</f>
        <v>#DIV/0!</v>
      </c>
      <c r="D15" s="6"/>
    </row>
    <row r="16" spans="1:7" ht="20.100000000000001" customHeight="1" x14ac:dyDescent="0.25">
      <c r="B16" s="65" t="s">
        <v>35</v>
      </c>
      <c r="C16" s="70" t="e">
        <f>Invulblad!I35/3/Invulblad!H6</f>
        <v>#DIV/0!</v>
      </c>
      <c r="E16" s="49"/>
    </row>
    <row r="17" spans="1:4" ht="20.100000000000001" customHeight="1" x14ac:dyDescent="0.25">
      <c r="A17" s="6"/>
      <c r="B17" s="66" t="s">
        <v>36</v>
      </c>
      <c r="C17" s="69" t="e">
        <f>Invulblad!I35/Invulblad!B6*100</f>
        <v>#DIV/0!</v>
      </c>
      <c r="D17" s="6"/>
    </row>
    <row r="18" spans="1:4" ht="20.100000000000001" customHeight="1" x14ac:dyDescent="0.25">
      <c r="B18" s="65" t="s">
        <v>29</v>
      </c>
      <c r="C18" s="74" t="e">
        <f>Invulblad!I19/Invulblad!I37</f>
        <v>#DIV/0!</v>
      </c>
    </row>
    <row r="19" spans="1:4" ht="20.100000000000001" customHeight="1" x14ac:dyDescent="0.25">
      <c r="A19" s="6"/>
      <c r="B19" s="66" t="s">
        <v>27</v>
      </c>
      <c r="C19" s="75" t="e">
        <f>Invulblad!I35/Invulblad!I37</f>
        <v>#DIV/0!</v>
      </c>
      <c r="D19" s="6"/>
    </row>
    <row r="20" spans="1:4" ht="20.100000000000001" customHeight="1" x14ac:dyDescent="0.25">
      <c r="B20" s="65"/>
      <c r="C20" s="74"/>
    </row>
    <row r="21" spans="1:4" ht="20.100000000000001" customHeight="1" x14ac:dyDescent="0.25">
      <c r="A21" s="6"/>
      <c r="B21" s="66" t="s">
        <v>37</v>
      </c>
      <c r="C21" s="76" t="e">
        <f>Invulblad!J37/Invulblad!I37*1000</f>
        <v>#DIV/0!</v>
      </c>
      <c r="D21" s="6"/>
    </row>
    <row r="22" spans="1:4" ht="20.100000000000001" customHeight="1" x14ac:dyDescent="0.25">
      <c r="B22" s="65" t="s">
        <v>38</v>
      </c>
      <c r="C22" s="77" t="e">
        <f>Invulblad!K37/Invulblad!I37*1000</f>
        <v>#DIV/0!</v>
      </c>
    </row>
    <row r="23" spans="1:4" ht="20.100000000000001" customHeight="1" x14ac:dyDescent="0.25">
      <c r="A23" s="6"/>
      <c r="B23" s="66" t="s">
        <v>30</v>
      </c>
      <c r="C23" s="76" t="e">
        <f>Invulblad!J19/Invulblad!I19*1000</f>
        <v>#DIV/0!</v>
      </c>
      <c r="D23" s="6"/>
    </row>
    <row r="24" spans="1:4" ht="20.100000000000001" customHeight="1" x14ac:dyDescent="0.25">
      <c r="B24" s="65" t="s">
        <v>28</v>
      </c>
      <c r="C24" s="77" t="e">
        <f>Invulblad!K19/Invulblad!I19*1000</f>
        <v>#DIV/0!</v>
      </c>
    </row>
    <row r="25" spans="1:4" ht="20.100000000000001" customHeight="1" x14ac:dyDescent="0.25">
      <c r="A25" s="6"/>
      <c r="B25" s="66"/>
      <c r="C25" s="76"/>
      <c r="D25" s="6"/>
    </row>
    <row r="26" spans="1:4" ht="20.100000000000001" customHeight="1" x14ac:dyDescent="0.25">
      <c r="B26" s="65" t="s">
        <v>55</v>
      </c>
      <c r="C26" s="74" t="e">
        <f>(Invulblad!K19-(Invulblad!K15+Invulblad!K16+Invulblad!K17))/Invulblad!K37</f>
        <v>#DIV/0!</v>
      </c>
    </row>
    <row r="27" spans="1:4" ht="20.100000000000001" customHeight="1" x14ac:dyDescent="0.25">
      <c r="A27" s="6"/>
      <c r="B27" s="66" t="s">
        <v>21</v>
      </c>
      <c r="C27" s="75" t="e">
        <f>Invulblad!I18/(Invulblad!I18+Invulblad!I19)</f>
        <v>#DIV/0!</v>
      </c>
      <c r="D27" s="6"/>
    </row>
    <row r="28" spans="1:4" ht="20.100000000000001" customHeight="1" x14ac:dyDescent="0.25">
      <c r="B28" s="65" t="s">
        <v>56</v>
      </c>
      <c r="C28" s="78" t="e">
        <f>(Invulblad!I37+Invulblad!I18)/(Invulblad!E37+Invulblad!E18)</f>
        <v>#DIV/0!</v>
      </c>
    </row>
    <row r="29" spans="1:4" ht="20.100000000000001" customHeight="1" x14ac:dyDescent="0.25">
      <c r="A29" s="6"/>
      <c r="B29" s="66"/>
      <c r="C29" s="66"/>
      <c r="D29" s="6"/>
    </row>
    <row r="30" spans="1:4" ht="20.100000000000001" customHeight="1" x14ac:dyDescent="0.25">
      <c r="B30" s="65" t="s">
        <v>61</v>
      </c>
      <c r="C30" s="79" t="e">
        <f>Invulblad!M36/Invulblad!B6*100</f>
        <v>#DIV/0!</v>
      </c>
    </row>
    <row r="31" spans="1:4" ht="20.100000000000001" customHeight="1" x14ac:dyDescent="0.25">
      <c r="A31" s="6"/>
      <c r="B31" s="66" t="s">
        <v>63</v>
      </c>
      <c r="C31" s="83" t="e">
        <f>Invulblad!B5/100*Invulblad!K3/100-C30</f>
        <v>#DIV/0!</v>
      </c>
      <c r="D31" s="6"/>
    </row>
    <row r="32" spans="1:4" ht="20.100000000000001" customHeight="1" x14ac:dyDescent="0.25">
      <c r="A32" s="80"/>
      <c r="B32" s="81" t="s">
        <v>65</v>
      </c>
      <c r="C32" s="82" t="e">
        <f>C36</f>
        <v>#DIV/0!</v>
      </c>
      <c r="D32" s="80"/>
    </row>
    <row r="33" spans="2:3" ht="20.100000000000001" customHeight="1" x14ac:dyDescent="0.25">
      <c r="B33" s="65"/>
      <c r="C33" s="65"/>
    </row>
    <row r="34" spans="2:3" ht="20.100000000000001" customHeight="1" x14ac:dyDescent="0.25">
      <c r="B34" s="84" t="s">
        <v>66</v>
      </c>
      <c r="C34" s="85" t="e">
        <f>Invulblad!B5*Invulblad!K3/100/3/Invulblad!H6</f>
        <v>#DIV/0!</v>
      </c>
    </row>
    <row r="35" spans="2:3" ht="15.75" x14ac:dyDescent="0.25">
      <c r="B35" s="84" t="s">
        <v>67</v>
      </c>
      <c r="C35" s="61" t="e">
        <f>Invulblad!M36/3/Invulblad!H6</f>
        <v>#DIV/0!</v>
      </c>
    </row>
    <row r="36" spans="2:3" ht="15.75" x14ac:dyDescent="0.25">
      <c r="B36" s="84" t="s">
        <v>65</v>
      </c>
      <c r="C36" s="61" t="e">
        <f>C34-C35</f>
        <v>#DIV/0!</v>
      </c>
    </row>
  </sheetData>
  <mergeCells count="1">
    <mergeCell ref="B1:C1"/>
  </mergeCells>
  <pageMargins left="1.1023622047244095" right="0.70866141732283472" top="0.9448818897637796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Invulblad</vt:lpstr>
      <vt:lpstr>Kengetallen</vt:lpstr>
      <vt:lpstr>Invulblad!Afdrukbereik</vt:lpstr>
      <vt:lpstr>Kengetallen!Afdrukbereik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cp:lastPrinted>2019-09-21T21:32:15Z</cp:lastPrinted>
  <dcterms:created xsi:type="dcterms:W3CDTF">2019-09-20T14:40:27Z</dcterms:created>
  <dcterms:modified xsi:type="dcterms:W3CDTF">2019-09-25T15:15:18Z</dcterms:modified>
</cp:coreProperties>
</file>